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<sst xmlns="http://schemas.openxmlformats.org/spreadsheetml/2006/main" count="8" uniqueCount="8">
  <si>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Year</t>
  </si>
  <si>
    <t>Index Return</t>
  </si>
  <si>
    <t>Yield, Begin Year</t>
  </si>
  <si>
    <t>Implied Capital Gain</t>
  </si>
  <si>
    <t>Tax On Yield</t>
  </si>
  <si>
    <t>Tax on CG</t>
  </si>
  <si>
    <t>Net</t>
  </si>
  <si>
    <t>DIFF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</si>
</sst>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Pre-Tax Returns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Scotia Capital Corporates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Sheet1!$A$2:$A$13</c:f>
              <c:numCache/>
            </c:numRef>
          </c:cat>
          <c:val>
            <c:numRef>
              <c:f>Sheet1!$B$2:$B$13</c:f>
              <c:numCache/>
            </c:numRef>
          </c:val>
        </c:ser>
        <c:ser>
          <c:idx val="1"/>
          <c:order val="1"/>
          <c:tx>
            <c:v>BMO-NB Preferred 50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Sheet1!$A$2:$A$13</c:f>
              <c:numCache/>
            </c:numRef>
          </c:cat>
          <c:val>
            <c:numRef>
              <c:f>Sheet1!$B$15:$B$26</c:f>
              <c:numCache/>
            </c:numRef>
          </c:val>
        </c:ser>
        <c:axId val="51231578"/>
        <c:axId val="58431019"/>
      </c:barChart>
      <c:catAx>
        <c:axId val="51231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31019"/>
        <c:crosses val="autoZero"/>
        <c:auto val="1"/>
        <c:lblOffset val="100"/>
        <c:noMultiLvlLbl val="0"/>
      </c:catAx>
      <c:valAx>
        <c:axId val="58431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Percent Total Return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231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After Tax Returns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Scotia Capital Corporates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Sheet1!$A$2:$A$13</c:f>
              <c:numCache/>
            </c:numRef>
          </c:cat>
          <c:val>
            <c:numRef>
              <c:f>Sheet1!$G$2:$G$13</c:f>
              <c:numCache/>
            </c:numRef>
          </c:val>
        </c:ser>
        <c:ser>
          <c:idx val="1"/>
          <c:order val="1"/>
          <c:tx>
            <c:v>BMO-NB '50' Preferreds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Sheet1!$A$2:$A$13</c:f>
              <c:numCache/>
            </c:numRef>
          </c:cat>
          <c:val>
            <c:numRef>
              <c:f>Sheet1!$G$15:$G$26</c:f>
              <c:numCache/>
            </c:numRef>
          </c:val>
        </c:ser>
        <c:axId val="56117124"/>
        <c:axId val="35292069"/>
      </c:barChart>
      <c:catAx>
        <c:axId val="56117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92069"/>
        <c:crosses val="autoZero"/>
        <c:auto val="1"/>
        <c:lblOffset val="100"/>
        <c:noMultiLvlLbl val="0"/>
      </c:catAx>
      <c:valAx>
        <c:axId val="35292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Percent Total Return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17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933450</xdr:colOff>
      <xdr:row>43</xdr:row>
      <xdr:rowOff>123825</xdr:rowOff>
    </xdr:from>
    <xdr:to>
      <xdr:col>5</xdr:col>
      <xdr:colOff>390525</xdr:colOff>
      <xdr:row>55</xdr:row>
      <xdr:rowOff>66675</xdr:rowOff>
    </xdr:to>
    <xdr:graphicFrame>
      <xdr:nvGraphicFramePr>
        <xdr:cNvPr id="1" name="Chart 2"/>
        <xdr:cNvGraphicFramePr/>
      </xdr:nvGraphicFramePr>
      <xdr:xfrm>
        <a:off x="1543050" y="7086600"/>
        <a:ext cx="353377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933450</xdr:colOff>
      <xdr:row>31</xdr:row>
      <xdr:rowOff>66675</xdr:rowOff>
    </xdr:from>
    <xdr:to>
      <xdr:col>5</xdr:col>
      <xdr:colOff>381000</xdr:colOff>
      <xdr:row>42</xdr:row>
      <xdr:rowOff>152400</xdr:rowOff>
    </xdr:to>
    <xdr:graphicFrame>
      <xdr:nvGraphicFramePr>
        <xdr:cNvPr id="2" name="Chart 3"/>
        <xdr:cNvGraphicFramePr/>
      </xdr:nvGraphicFramePr>
      <xdr:xfrm flipV="1">
        <a:off x="1543050" y="5086350"/>
        <a:ext cx="3524250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 topLeftCell="A1">
      <selection activeCell="B27" sqref="B27"/>
    </sheetView>
  </sheetViews>
  <sheetFormatPr defaultColWidth="9.140625" defaultRowHeight="12.75"/>
  <cols>
    <col min="2" max="2" width="14.00390625" style="0" customWidth="1"/>
    <col min="3" max="3" width="16.7109375" style="0" customWidth="1"/>
    <col min="4" max="4" width="18.421875" style="0" customWidth="1"/>
    <col min="5" max="5" width="12.00390625" style="0" customWidth="1"/>
    <col min="6" max="6" width="10.8515625" style="0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>
        <v>1994</v>
      </c>
      <c r="B2">
        <v>-3.19</v>
      </c>
      <c r="C2">
        <v>7.14</v>
      </c>
      <c r="D2">
        <f>B2-C2</f>
        <v>-10.33</v>
      </c>
      <c r="E2">
        <f aca="true" t="shared" si="0" ref="E2:E8">0.488*C2</f>
        <v>3.48432</v>
      </c>
      <c r="F2">
        <f aca="true" t="shared" si="1" ref="F2:F7">0.366*D2</f>
        <v>-3.78078</v>
      </c>
      <c r="G2">
        <f>B2-E2-F2</f>
        <v>-2.89354</v>
      </c>
    </row>
    <row r="3" spans="1:7" ht="12.75">
      <c r="A3">
        <v>1995</v>
      </c>
      <c r="B3">
        <v>19.68</v>
      </c>
      <c r="C3">
        <v>9.71</v>
      </c>
      <c r="D3">
        <f aca="true" t="shared" si="2" ref="D3:D13">B3-C3</f>
        <v>9.969999999999999</v>
      </c>
      <c r="E3">
        <f t="shared" si="0"/>
        <v>4.73848</v>
      </c>
      <c r="F3">
        <f t="shared" si="1"/>
        <v>3.6490199999999997</v>
      </c>
      <c r="G3">
        <f>B3-E3-F3</f>
        <v>11.2925</v>
      </c>
    </row>
    <row r="4" spans="1:7" ht="12.75">
      <c r="A4">
        <v>1996</v>
      </c>
      <c r="B4">
        <v>10.55</v>
      </c>
      <c r="C4">
        <v>7.37</v>
      </c>
      <c r="D4">
        <f t="shared" si="2"/>
        <v>3.1800000000000006</v>
      </c>
      <c r="E4">
        <f t="shared" si="0"/>
        <v>3.5965599999999998</v>
      </c>
      <c r="F4">
        <f t="shared" si="1"/>
        <v>1.1638800000000002</v>
      </c>
      <c r="G4">
        <f>B4-E4-F4</f>
        <v>5.78956</v>
      </c>
    </row>
    <row r="5" spans="1:7" ht="12.75">
      <c r="A5">
        <v>1997</v>
      </c>
      <c r="B5">
        <v>9.51</v>
      </c>
      <c r="C5">
        <v>6.24</v>
      </c>
      <c r="D5">
        <f t="shared" si="2"/>
        <v>3.2699999999999996</v>
      </c>
      <c r="E5">
        <f t="shared" si="0"/>
        <v>3.04512</v>
      </c>
      <c r="F5">
        <f t="shared" si="1"/>
        <v>1.1968199999999998</v>
      </c>
      <c r="G5">
        <f aca="true" t="shared" si="3" ref="G5:G13">B5-E5-F5</f>
        <v>5.26806</v>
      </c>
    </row>
    <row r="6" spans="1:7" ht="12.75">
      <c r="A6">
        <v>1998</v>
      </c>
      <c r="B6">
        <v>7.06</v>
      </c>
      <c r="C6">
        <v>6.05</v>
      </c>
      <c r="D6">
        <f t="shared" si="2"/>
        <v>1.0099999999999998</v>
      </c>
      <c r="E6">
        <f t="shared" si="0"/>
        <v>2.9524</v>
      </c>
      <c r="F6">
        <f t="shared" si="1"/>
        <v>0.36965999999999993</v>
      </c>
      <c r="G6">
        <f t="shared" si="3"/>
        <v>3.7379399999999996</v>
      </c>
    </row>
    <row r="7" spans="1:7" ht="12.75">
      <c r="A7">
        <v>1999</v>
      </c>
      <c r="B7">
        <v>-2.72</v>
      </c>
      <c r="C7">
        <v>5.69</v>
      </c>
      <c r="D7">
        <f t="shared" si="2"/>
        <v>-8.41</v>
      </c>
      <c r="E7">
        <f t="shared" si="0"/>
        <v>2.77672</v>
      </c>
      <c r="F7">
        <f t="shared" si="1"/>
        <v>-3.07806</v>
      </c>
      <c r="G7">
        <f t="shared" si="3"/>
        <v>-2.41866</v>
      </c>
    </row>
    <row r="8" spans="1:7" ht="12.75">
      <c r="A8">
        <v>2000</v>
      </c>
      <c r="B8">
        <v>5.67</v>
      </c>
      <c r="C8">
        <v>6.89</v>
      </c>
      <c r="D8">
        <f t="shared" si="2"/>
        <v>-1.2199999999999998</v>
      </c>
      <c r="E8">
        <f t="shared" si="0"/>
        <v>3.36232</v>
      </c>
      <c r="F8">
        <f>0.244*D8</f>
        <v>-0.29767999999999994</v>
      </c>
      <c r="G8">
        <f t="shared" si="3"/>
        <v>2.60536</v>
      </c>
    </row>
    <row r="9" spans="1:7" ht="12.75">
      <c r="A9">
        <v>2001</v>
      </c>
      <c r="B9">
        <v>8.52</v>
      </c>
      <c r="C9">
        <v>5.51</v>
      </c>
      <c r="D9">
        <f t="shared" si="2"/>
        <v>3.01</v>
      </c>
      <c r="E9">
        <f>0.464*C9</f>
        <v>2.5566400000000002</v>
      </c>
      <c r="F9">
        <f>0.232*D9</f>
        <v>0.6983199999999999</v>
      </c>
      <c r="G9">
        <f t="shared" si="3"/>
        <v>5.26504</v>
      </c>
    </row>
    <row r="10" spans="1:7" ht="12.75">
      <c r="A10">
        <v>2002</v>
      </c>
      <c r="B10">
        <v>4.52</v>
      </c>
      <c r="C10">
        <v>5.19</v>
      </c>
      <c r="D10">
        <f t="shared" si="2"/>
        <v>-0.6700000000000008</v>
      </c>
      <c r="E10">
        <f>0.464*C10</f>
        <v>2.4081600000000005</v>
      </c>
      <c r="F10">
        <f>0.232*D10</f>
        <v>-0.1554400000000002</v>
      </c>
      <c r="G10">
        <f t="shared" si="3"/>
        <v>2.267279999999999</v>
      </c>
    </row>
    <row r="11" spans="1:7" ht="12.75">
      <c r="A11">
        <v>2003</v>
      </c>
      <c r="B11">
        <v>8.5</v>
      </c>
      <c r="C11">
        <v>5.19</v>
      </c>
      <c r="D11">
        <f t="shared" si="2"/>
        <v>3.3099999999999996</v>
      </c>
      <c r="E11">
        <f>0.464*C11</f>
        <v>2.4081600000000005</v>
      </c>
      <c r="F11">
        <f>0.232*D11</f>
        <v>0.7679199999999999</v>
      </c>
      <c r="G11">
        <f t="shared" si="3"/>
        <v>5.323919999999999</v>
      </c>
    </row>
    <row r="12" spans="1:7" ht="12.75">
      <c r="A12">
        <v>2004</v>
      </c>
      <c r="B12">
        <v>7.29</v>
      </c>
      <c r="C12">
        <v>5.02</v>
      </c>
      <c r="D12">
        <f t="shared" si="2"/>
        <v>2.2700000000000005</v>
      </c>
      <c r="E12">
        <f>0.464*C12</f>
        <v>2.32928</v>
      </c>
      <c r="F12">
        <f>0.232*D12</f>
        <v>0.5266400000000001</v>
      </c>
      <c r="G12">
        <f t="shared" si="3"/>
        <v>4.43408</v>
      </c>
    </row>
    <row r="13" spans="1:7" ht="12.75">
      <c r="A13">
        <v>2005</v>
      </c>
      <c r="B13">
        <v>6.01</v>
      </c>
      <c r="C13">
        <v>4.34</v>
      </c>
      <c r="D13">
        <f t="shared" si="2"/>
        <v>1.67</v>
      </c>
      <c r="E13">
        <f>0.464*C13</f>
        <v>2.01376</v>
      </c>
      <c r="F13">
        <f>0.232*D13</f>
        <v>0.38744</v>
      </c>
      <c r="G13">
        <f t="shared" si="3"/>
        <v>3.6087999999999996</v>
      </c>
    </row>
    <row r="14" spans="2:10" ht="12.75">
      <c r="B14">
        <f>(1+B2/100)*(1+B3/100)*(1+B4/100)*(1+B5/100)*(1+B6/100)*(1+B7/100)*(1+B8/100)*(1+B9/100)*(1+B10/100)*(1+B11/100)*(1+B12/100)*(1+B13/100)</f>
        <v>2.160736653163909</v>
      </c>
      <c r="C14">
        <f>B14^(1/12)</f>
        <v>1.0663100110206776</v>
      </c>
      <c r="G14">
        <f>(1+G2/100)*(1+G3/100)*(1+G4/100)*(1+G5/100)*(1+G6/100)*(1+G7/100)*(1+G8/100)*(1+G9/100)*(1+G10/100)*(1+G11/100)*(1+G12/100)*(1+G13/100)</f>
        <v>1.5336090576264843</v>
      </c>
      <c r="H14">
        <f>G14^(1/12)</f>
        <v>1.0362778659354246</v>
      </c>
      <c r="J14" t="s">
        <v>7</v>
      </c>
    </row>
    <row r="15" spans="1:10" ht="12.75">
      <c r="A15">
        <v>1994</v>
      </c>
      <c r="B15">
        <v>2.45</v>
      </c>
      <c r="C15">
        <v>6.6</v>
      </c>
      <c r="D15">
        <f>B15-C15</f>
        <v>-4.1499999999999995</v>
      </c>
      <c r="E15">
        <f>0.329*C15</f>
        <v>2.1713999999999998</v>
      </c>
      <c r="F15">
        <f aca="true" t="shared" si="4" ref="F15:F20">0.366*D15</f>
        <v>-1.5188999999999997</v>
      </c>
      <c r="G15">
        <f>B15-E15-F15</f>
        <v>1.7975</v>
      </c>
      <c r="J15" s="1">
        <f>G15-G2</f>
        <v>4.69104</v>
      </c>
    </row>
    <row r="16" spans="1:10" ht="12.75">
      <c r="A16">
        <v>1995</v>
      </c>
      <c r="B16">
        <v>13.79</v>
      </c>
      <c r="C16">
        <v>7.3</v>
      </c>
      <c r="D16">
        <f aca="true" t="shared" si="5" ref="D16:D23">B16-C16</f>
        <v>6.489999999999999</v>
      </c>
      <c r="E16">
        <f aca="true" t="shared" si="6" ref="E16:E21">0.329*C16</f>
        <v>2.4017</v>
      </c>
      <c r="F16">
        <f t="shared" si="4"/>
        <v>2.3753399999999996</v>
      </c>
      <c r="G16">
        <f>B16-E16-F16</f>
        <v>9.01296</v>
      </c>
      <c r="J16" s="1">
        <f aca="true" t="shared" si="7" ref="J16:J26">G16-G3</f>
        <v>-2.279540000000001</v>
      </c>
    </row>
    <row r="17" spans="1:10" ht="12.75">
      <c r="A17">
        <v>1996</v>
      </c>
      <c r="B17">
        <v>10.78</v>
      </c>
      <c r="C17">
        <v>6.7</v>
      </c>
      <c r="D17">
        <f t="shared" si="5"/>
        <v>4.079999999999999</v>
      </c>
      <c r="E17">
        <f t="shared" si="6"/>
        <v>2.2043000000000004</v>
      </c>
      <c r="F17">
        <f t="shared" si="4"/>
        <v>1.4932799999999997</v>
      </c>
      <c r="G17">
        <f>B17-E17-F17</f>
        <v>7.08242</v>
      </c>
      <c r="J17" s="1">
        <f t="shared" si="7"/>
        <v>1.2928600000000001</v>
      </c>
    </row>
    <row r="18" spans="1:10" ht="12.75">
      <c r="A18">
        <v>1997</v>
      </c>
      <c r="B18">
        <v>5.03</v>
      </c>
      <c r="C18">
        <v>6.2</v>
      </c>
      <c r="D18">
        <f t="shared" si="5"/>
        <v>-1.17</v>
      </c>
      <c r="E18">
        <f t="shared" si="6"/>
        <v>2.0398</v>
      </c>
      <c r="F18">
        <f t="shared" si="4"/>
        <v>-0.42822</v>
      </c>
      <c r="G18">
        <f aca="true" t="shared" si="8" ref="G18:G23">B18-E18-F18</f>
        <v>3.4184200000000002</v>
      </c>
      <c r="J18" s="1">
        <f t="shared" si="7"/>
        <v>-1.84964</v>
      </c>
    </row>
    <row r="19" spans="1:10" ht="12.75">
      <c r="A19">
        <v>1998</v>
      </c>
      <c r="B19">
        <v>5.53</v>
      </c>
      <c r="C19">
        <v>6.2</v>
      </c>
      <c r="D19">
        <f t="shared" si="5"/>
        <v>-0.6699999999999999</v>
      </c>
      <c r="E19">
        <f t="shared" si="6"/>
        <v>2.0398</v>
      </c>
      <c r="F19">
        <f t="shared" si="4"/>
        <v>-0.24521999999999997</v>
      </c>
      <c r="G19">
        <f t="shared" si="8"/>
        <v>3.73542</v>
      </c>
      <c r="J19" s="1">
        <f t="shared" si="7"/>
        <v>-0.0025199999999996336</v>
      </c>
    </row>
    <row r="20" spans="1:10" ht="12.75">
      <c r="A20">
        <v>1999</v>
      </c>
      <c r="B20">
        <v>-2.98</v>
      </c>
      <c r="C20">
        <v>6</v>
      </c>
      <c r="D20">
        <f t="shared" si="5"/>
        <v>-8.98</v>
      </c>
      <c r="E20">
        <f t="shared" si="6"/>
        <v>1.9740000000000002</v>
      </c>
      <c r="F20">
        <f t="shared" si="4"/>
        <v>-3.28668</v>
      </c>
      <c r="G20">
        <f t="shared" si="8"/>
        <v>-1.6673200000000006</v>
      </c>
      <c r="J20" s="1">
        <f t="shared" si="7"/>
        <v>0.7513399999999995</v>
      </c>
    </row>
    <row r="21" spans="1:10" ht="12.75">
      <c r="A21">
        <v>2000</v>
      </c>
      <c r="B21">
        <v>9.5</v>
      </c>
      <c r="C21">
        <v>6</v>
      </c>
      <c r="D21">
        <f t="shared" si="5"/>
        <v>3.5</v>
      </c>
      <c r="E21">
        <f t="shared" si="6"/>
        <v>1.9740000000000002</v>
      </c>
      <c r="F21">
        <f>0.244*D21</f>
        <v>0.854</v>
      </c>
      <c r="G21">
        <f t="shared" si="8"/>
        <v>6.672</v>
      </c>
      <c r="J21" s="1">
        <f t="shared" si="7"/>
        <v>4.06664</v>
      </c>
    </row>
    <row r="22" spans="1:10" ht="12.75">
      <c r="A22">
        <v>2001</v>
      </c>
      <c r="B22">
        <v>3.98</v>
      </c>
      <c r="C22">
        <v>5.9</v>
      </c>
      <c r="D22">
        <f t="shared" si="5"/>
        <v>-1.9200000000000004</v>
      </c>
      <c r="E22">
        <f>0.313*C22</f>
        <v>1.8467</v>
      </c>
      <c r="F22">
        <f>0.232*D22</f>
        <v>-0.4454400000000001</v>
      </c>
      <c r="G22">
        <f t="shared" si="8"/>
        <v>2.5787400000000003</v>
      </c>
      <c r="J22" s="1">
        <f t="shared" si="7"/>
        <v>-2.6862999999999997</v>
      </c>
    </row>
    <row r="23" spans="1:10" ht="12.75">
      <c r="A23">
        <v>2002</v>
      </c>
      <c r="B23">
        <v>4.39</v>
      </c>
      <c r="C23">
        <v>5.6</v>
      </c>
      <c r="D23">
        <f t="shared" si="5"/>
        <v>-1.21</v>
      </c>
      <c r="E23">
        <f>0.313*C23</f>
        <v>1.7528</v>
      </c>
      <c r="F23">
        <f>0.232*D23</f>
        <v>-0.28072</v>
      </c>
      <c r="G23">
        <f t="shared" si="8"/>
        <v>2.91792</v>
      </c>
      <c r="J23" s="1">
        <f t="shared" si="7"/>
        <v>0.650640000000001</v>
      </c>
    </row>
    <row r="24" spans="1:10" ht="12.75">
      <c r="A24">
        <v>2003</v>
      </c>
      <c r="B24">
        <v>7.57</v>
      </c>
      <c r="C24">
        <v>5.4</v>
      </c>
      <c r="D24">
        <f>B24-C24</f>
        <v>2.17</v>
      </c>
      <c r="E24">
        <f>0.313*C24</f>
        <v>1.6902000000000001</v>
      </c>
      <c r="F24">
        <f>0.232*D24</f>
        <v>0.50344</v>
      </c>
      <c r="G24">
        <f>B24-E24-F24</f>
        <v>5.37636</v>
      </c>
      <c r="J24" s="1">
        <f t="shared" si="7"/>
        <v>0.05244000000000071</v>
      </c>
    </row>
    <row r="25" spans="1:10" ht="12.75">
      <c r="A25">
        <v>2004</v>
      </c>
      <c r="B25">
        <v>6.02</v>
      </c>
      <c r="C25">
        <v>5.07</v>
      </c>
      <c r="D25">
        <f>B25-C25</f>
        <v>0.9499999999999993</v>
      </c>
      <c r="E25">
        <f>0.313*C25</f>
        <v>1.58691</v>
      </c>
      <c r="F25">
        <f>0.232*D25</f>
        <v>0.22039999999999985</v>
      </c>
      <c r="G25">
        <f>B25-E25-F25</f>
        <v>4.21269</v>
      </c>
      <c r="J25" s="1">
        <f t="shared" si="7"/>
        <v>-0.22138999999999953</v>
      </c>
    </row>
    <row r="26" spans="1:10" ht="12.75">
      <c r="A26">
        <v>2005</v>
      </c>
      <c r="B26">
        <v>3.83</v>
      </c>
      <c r="C26">
        <v>4.89</v>
      </c>
      <c r="D26">
        <f>B26-C26</f>
        <v>-1.0599999999999996</v>
      </c>
      <c r="E26">
        <f>0.313*C26</f>
        <v>1.53057</v>
      </c>
      <c r="F26">
        <f>0.232*D26</f>
        <v>-0.24591999999999992</v>
      </c>
      <c r="G26">
        <f>B26-E26-F26</f>
        <v>2.54535</v>
      </c>
      <c r="J26" s="1">
        <f t="shared" si="7"/>
        <v>-1.0634499999999996</v>
      </c>
    </row>
    <row r="27" spans="2:8" ht="12.75">
      <c r="B27">
        <f>(1+B15/100)*(1+B16/100)*(1+B17/100)*(1+B18/100)*(1+B19/100)*(1+B20/100)*(1+B21/100)*(1+B22/100)*(1+B23/100)*(1+B24/100)*(1+B25/100)*(1+B26/100)</f>
        <v>1.9545763845972681</v>
      </c>
      <c r="C27">
        <f>B27^(1/12)</f>
        <v>1.0574367196506416</v>
      </c>
      <c r="G27">
        <f>(1+G15/100)*(1+G16/100)*(1+G17/100)*(1+G18/100)*(1+G19/100)*(1+G20/100)*(1+G21/100)*(1+G22/100)*(1+G23/100)*(1+G24/100)*(1+G25/100)*(1+G26/100)</f>
        <v>1.5897719683627247</v>
      </c>
      <c r="H27">
        <f>G27^(1/12)</f>
        <v>1.0393884892905016</v>
      </c>
    </row>
  </sheetData>
  <printOptions/>
  <pageMargins left="0.75" right="0.75" top="1" bottom="1" header="0.5" footer="0.5"/>
  <pageSetup fitToHeight="1" fitToWidth="1" horizontalDpi="600" verticalDpi="600" orientation="portrait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Hymas Investment Management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jhymas</cp:lastModifiedBy>
  <cp:lastPrinted>2006-03-29T23:32:13Z</cp:lastPrinted>
  <dcterms:created xsi:type="dcterms:W3CDTF">2003-04-29T19:18:19Z</dcterms:created>
  <dcterms:modified xsi:type="dcterms:W3CDTF">2006-03-30T00:43:43Z</dcterms:modified>
  <cp:category/>
  <cp:version/>
  <cp:contentType/>
  <cp:contentStatus/>
</cp:coreProperties>
</file>